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1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2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3.xml" ContentType="application/vnd.openxmlformats-officedocument.themeOverrid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4a6c16afe13f264/Documents/Lou_Lab_Collaboration/"/>
    </mc:Choice>
  </mc:AlternateContent>
  <xr:revisionPtr revIDLastSave="736" documentId="13_ncr:1_{37EE8EF3-1749-484A-82BC-BAC7EFB91EFA}" xr6:coauthVersionLast="47" xr6:coauthVersionMax="47" xr10:uidLastSave="{BE198F05-D023-43FD-A424-E0BD72F9FB59}"/>
  <bookViews>
    <workbookView xWindow="-108" yWindow="-108" windowWidth="23256" windowHeight="12576" tabRatio="310" xr2:uid="{B9F5A173-F34A-9346-A7F6-F9B5E19846D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75" i="1" l="1"/>
  <c r="B174" i="1"/>
  <c r="B173" i="1"/>
  <c r="B172" i="1"/>
  <c r="G162" i="1"/>
  <c r="G161" i="1"/>
  <c r="G160" i="1"/>
  <c r="G159" i="1"/>
  <c r="G157" i="1"/>
  <c r="G158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3" i="1"/>
  <c r="G124" i="1"/>
  <c r="G104" i="1"/>
  <c r="G103" i="1"/>
  <c r="G102" i="1"/>
  <c r="G101" i="1"/>
  <c r="G100" i="1"/>
  <c r="G99" i="1"/>
  <c r="G97" i="1"/>
  <c r="G98" i="1"/>
  <c r="C75" i="1"/>
  <c r="C74" i="1"/>
  <c r="B75" i="1"/>
  <c r="B74" i="1"/>
  <c r="G60" i="1"/>
  <c r="G59" i="1"/>
  <c r="G58" i="1"/>
  <c r="G57" i="1"/>
  <c r="G55" i="1"/>
  <c r="G56" i="1"/>
  <c r="G37" i="1"/>
  <c r="G36" i="1"/>
  <c r="G35" i="1"/>
  <c r="G34" i="1"/>
  <c r="G33" i="1"/>
  <c r="G32" i="1"/>
  <c r="G31" i="1"/>
  <c r="G30" i="1"/>
  <c r="F31" i="1"/>
  <c r="G12" i="1"/>
  <c r="G11" i="1"/>
  <c r="G10" i="1"/>
  <c r="G9" i="1"/>
  <c r="G7" i="1"/>
  <c r="G8" i="1"/>
  <c r="G6" i="1"/>
  <c r="C175" i="1"/>
  <c r="C174" i="1"/>
  <c r="C173" i="1"/>
  <c r="C172" i="1"/>
  <c r="B168" i="1"/>
  <c r="B167" i="1"/>
  <c r="B108" i="1"/>
  <c r="F135" i="1"/>
  <c r="F136" i="1"/>
  <c r="F133" i="1"/>
  <c r="F134" i="1"/>
  <c r="F131" i="1"/>
  <c r="F132" i="1"/>
  <c r="F130" i="1"/>
  <c r="F129" i="1"/>
  <c r="F128" i="1"/>
  <c r="F127" i="1"/>
  <c r="F126" i="1"/>
  <c r="F125" i="1"/>
  <c r="F124" i="1"/>
  <c r="F123" i="1"/>
  <c r="F99" i="1"/>
  <c r="F100" i="1"/>
  <c r="F101" i="1"/>
  <c r="F102" i="1"/>
  <c r="F103" i="1"/>
  <c r="F104" i="1"/>
  <c r="F98" i="1"/>
  <c r="F97" i="1"/>
  <c r="F37" i="1"/>
  <c r="F36" i="1"/>
  <c r="F35" i="1"/>
  <c r="F34" i="1"/>
  <c r="F33" i="1"/>
  <c r="F32" i="1"/>
  <c r="F30" i="1"/>
  <c r="F162" i="1"/>
  <c r="F161" i="1"/>
  <c r="F160" i="1"/>
  <c r="F159" i="1"/>
  <c r="F157" i="1"/>
  <c r="F55" i="1"/>
  <c r="F57" i="1"/>
  <c r="F60" i="1"/>
  <c r="F59" i="1"/>
  <c r="F58" i="1"/>
  <c r="F13" i="1"/>
  <c r="F12" i="1"/>
  <c r="F11" i="1"/>
  <c r="F10" i="1"/>
  <c r="F9" i="1"/>
  <c r="F8" i="1"/>
  <c r="F7" i="1"/>
  <c r="F6" i="1"/>
  <c r="B148" i="1" l="1"/>
  <c r="B146" i="1"/>
  <c r="B145" i="1"/>
  <c r="B109" i="1"/>
  <c r="B110" i="1"/>
  <c r="B107" i="1"/>
  <c r="B166" i="1"/>
  <c r="H56" i="1"/>
  <c r="G13" i="1"/>
  <c r="B22" i="1" s="1"/>
  <c r="B21" i="1"/>
  <c r="B144" i="1" l="1"/>
  <c r="B147" i="1"/>
  <c r="H60" i="1"/>
  <c r="H58" i="1"/>
</calcChain>
</file>

<file path=xl/sharedStrings.xml><?xml version="1.0" encoding="utf-8"?>
<sst xmlns="http://schemas.openxmlformats.org/spreadsheetml/2006/main" count="234" uniqueCount="96">
  <si>
    <t xml:space="preserve">Lou Lab Collaboration </t>
  </si>
  <si>
    <t>Supe or Pellet</t>
  </si>
  <si>
    <t>S</t>
  </si>
  <si>
    <t>P</t>
  </si>
  <si>
    <t xml:space="preserve">Mean Intensity </t>
  </si>
  <si>
    <t>Background Intensity</t>
  </si>
  <si>
    <t xml:space="preserve">Band Area </t>
  </si>
  <si>
    <t>Quantification</t>
  </si>
  <si>
    <t>Percentage of Total</t>
  </si>
  <si>
    <t>Percent of Actin in the Pellet</t>
  </si>
  <si>
    <t>Condition</t>
  </si>
  <si>
    <t>Control 1</t>
  </si>
  <si>
    <t>Control 2</t>
  </si>
  <si>
    <t>TTFields 1</t>
  </si>
  <si>
    <t>TTFields 2</t>
  </si>
  <si>
    <t>TT Fields 2</t>
  </si>
  <si>
    <t>9.30.21</t>
  </si>
  <si>
    <t>9.29.21</t>
  </si>
  <si>
    <t>Control 1 (in G-buffer)</t>
  </si>
  <si>
    <t>Control 2 - in KMEI</t>
  </si>
  <si>
    <t>Control 2 in KMEI</t>
  </si>
  <si>
    <t>TTFields</t>
  </si>
  <si>
    <t xml:space="preserve">TTFields </t>
  </si>
  <si>
    <t>Band Area</t>
  </si>
  <si>
    <t>Band Intensity</t>
  </si>
  <si>
    <t xml:space="preserve">Condition </t>
  </si>
  <si>
    <t>Control- No Fascin</t>
  </si>
  <si>
    <t xml:space="preserve">Control- No Fascin </t>
  </si>
  <si>
    <t xml:space="preserve">Control- W Fascin </t>
  </si>
  <si>
    <t>Control-No Fascin</t>
  </si>
  <si>
    <t>Percentage of Actin in the Pellet</t>
  </si>
  <si>
    <t>9.10.21 Lou Lab (4 uM actin)</t>
  </si>
  <si>
    <t>9.16.21 Lou Lab (2uM)</t>
  </si>
  <si>
    <t>ACTIN POLYMERIZATION EXPERIMENTS</t>
  </si>
  <si>
    <t xml:space="preserve">Control </t>
  </si>
  <si>
    <t>Average</t>
  </si>
  <si>
    <t xml:space="preserve">Polymerization Experiments Summary </t>
  </si>
  <si>
    <t>STDEV</t>
  </si>
  <si>
    <t>&gt; control = c(0.879,0.894,0.917,0.918,0.946)</t>
  </si>
  <si>
    <t>&gt; TTFields =c(0.866,0.908,0.867,0.924,0.932)</t>
  </si>
  <si>
    <t>&gt; t.test(control,TTFields)</t>
  </si>
  <si>
    <t xml:space="preserve">        Welch Two Sample t-test</t>
  </si>
  <si>
    <t>data:  control and TTFields</t>
  </si>
  <si>
    <t>t = 0.6309, df = 7.702, p-value = 0.5464</t>
  </si>
  <si>
    <t>alternative hypothesis: true difference in means is not equal to 0</t>
  </si>
  <si>
    <t>95 percent confidence interval:</t>
  </si>
  <si>
    <t xml:space="preserve"> -0.03055018  0.05335018</t>
  </si>
  <si>
    <t>sample estimates:</t>
  </si>
  <si>
    <t xml:space="preserve">mean of x mean of y </t>
  </si>
  <si>
    <t xml:space="preserve">   0.9108    0.8994 </t>
  </si>
  <si>
    <t xml:space="preserve">with R: </t>
  </si>
  <si>
    <t>Difference is not statistically significant</t>
  </si>
  <si>
    <t>ACTIN BUNDLING EXPERIMENTS</t>
  </si>
  <si>
    <t>9.16.21</t>
  </si>
  <si>
    <t>Control 1 - 200 nM</t>
  </si>
  <si>
    <t>Control 1 -200 nM</t>
  </si>
  <si>
    <t>TTFields 200 nM</t>
  </si>
  <si>
    <t>TTFields 300 nM</t>
  </si>
  <si>
    <t>TTFields 300nM</t>
  </si>
  <si>
    <t>Control 1 - 300 nM</t>
  </si>
  <si>
    <t>Control 1 -300 nM</t>
  </si>
  <si>
    <t>Control 2 - 200 nM</t>
  </si>
  <si>
    <t>Control 200 nM</t>
  </si>
  <si>
    <t>Control 300 nM</t>
  </si>
  <si>
    <t>Percentage of Actin that is Bundled</t>
  </si>
  <si>
    <t>Condition and Fascin Concentration</t>
  </si>
  <si>
    <t>TTFields 1 - 200 nM</t>
  </si>
  <si>
    <t>TTfields 1 - 200 nM</t>
  </si>
  <si>
    <t>TTFields 2- 200 nM</t>
  </si>
  <si>
    <t>TTFields 3- 200 nM</t>
  </si>
  <si>
    <t>TTFields 3 - 200 nM</t>
  </si>
  <si>
    <t xml:space="preserve">Note: Control 3- 200 nM Fascin is not analyzed because I could not get the pellet resuspended. Boilling didn't even help. </t>
  </si>
  <si>
    <t>Control 4 - 300 nM</t>
  </si>
  <si>
    <t>Control 4- 300 nM</t>
  </si>
  <si>
    <t>TTFields 4 - 300 nM</t>
  </si>
  <si>
    <t>Control 1 200 nM</t>
  </si>
  <si>
    <t>Control 2 200 nM</t>
  </si>
  <si>
    <t>Control 4 300nM</t>
  </si>
  <si>
    <t>TTFields 1 200 nM</t>
  </si>
  <si>
    <t>TTFields 2 200nM</t>
  </si>
  <si>
    <t>TTFields 3 200 nM</t>
  </si>
  <si>
    <t>TTFields 4 300 nM</t>
  </si>
  <si>
    <t>does not include the outlier from the first replicate (pellet came up with the supernatant)</t>
  </si>
  <si>
    <t>Control-With 300 nM Fascin</t>
  </si>
  <si>
    <t>TTFields- 300 nM Fascin</t>
  </si>
  <si>
    <t xml:space="preserve">Bundling Experiments Summary </t>
  </si>
  <si>
    <t xml:space="preserve">*I would recommend using 300 nM fascin because we have three replicates from three different days. </t>
  </si>
  <si>
    <t>* 200 nM fascin has three replicates from only one day.</t>
  </si>
  <si>
    <t>300 nM fascin sample stats</t>
  </si>
  <si>
    <t>&gt; control = c(0.839,0.812,0.789)</t>
  </si>
  <si>
    <t>&gt; TTFields = c(0.774,0.748,0.794)</t>
  </si>
  <si>
    <t>&gt;  t.test(control,TTFields)</t>
  </si>
  <si>
    <t>t = 2.1035, df = 3.9736, p-value = 0.1037</t>
  </si>
  <si>
    <t xml:space="preserve"> -0.01336600  0.09603267</t>
  </si>
  <si>
    <t xml:space="preserve">0.8133333 0.7720000 </t>
  </si>
  <si>
    <t xml:space="preserve">Difference is not statistically significant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</si>
</sst>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2" fillId="0" borderId="0" xfId="0" applyFont="1"/>
    <xf numFmtId="164" fontId="1" fillId="0" borderId="0" xfId="0" applyNumberFormat="1" applyFont="1"/>
    <xf numFmtId="164" fontId="2" fillId="0" borderId="0" xfId="0" applyNumberFormat="1" applyFon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5.xml"/><Relationship Id="rId1" Type="http://schemas.microsoft.com/office/2011/relationships/chartStyle" Target="style5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445045164288034"/>
          <c:y val="4.6296296296296294E-2"/>
          <c:w val="0.79470072584751361"/>
          <c:h val="0.8416746864975212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4127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7.3173358675190828E-2"/>
                  <c:y val="6.944444444444442E-2"/>
                </c:manualLayout>
              </c:layout>
              <c:dLblPos val="r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AA1-4BBB-8BC2-11F643A6F30E}"/>
                </c:ext>
              </c:extLst>
            </c:dLbl>
            <c:dLbl>
              <c:idx val="1"/>
              <c:layout>
                <c:manualLayout>
                  <c:x val="-9.3816878170651388E-2"/>
                  <c:y val="8.3333333333333329E-2"/>
                </c:manualLayout>
              </c:layout>
              <c:dLblPos val="r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AA1-4BBB-8BC2-11F643A6F30E}"/>
                </c:ext>
              </c:extLst>
            </c:dLbl>
            <c:dLbl>
              <c:idx val="2"/>
              <c:layout>
                <c:manualLayout>
                  <c:x val="-9.8721564915469864E-2"/>
                  <c:y val="6.4814814814814811E-2"/>
                </c:manualLayout>
              </c:layout>
              <c:dLblPos val="r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AA1-4BBB-8BC2-11F643A6F30E}"/>
                </c:ext>
              </c:extLst>
            </c:dLbl>
            <c:dLbl>
              <c:idx val="3"/>
              <c:layout>
                <c:manualLayout>
                  <c:x val="-4.3759668676405912E-2"/>
                  <c:y val="6.9444444444444448E-2"/>
                </c:manualLayout>
              </c:layout>
              <c:dLblPos val="r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AA1-4BBB-8BC2-11F643A6F30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r"/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strRef>
              <c:f>Sheet1!$A$19:$A$22</c:f>
              <c:strCache>
                <c:ptCount val="4"/>
                <c:pt idx="0">
                  <c:v>Control 1</c:v>
                </c:pt>
                <c:pt idx="1">
                  <c:v>Control 2</c:v>
                </c:pt>
                <c:pt idx="2">
                  <c:v>TTFields 1</c:v>
                </c:pt>
                <c:pt idx="3">
                  <c:v>TTFields 2</c:v>
                </c:pt>
              </c:strCache>
            </c:strRef>
          </c:xVal>
          <c:yVal>
            <c:numRef>
              <c:f>Sheet1!$B$19:$B$22</c:f>
              <c:numCache>
                <c:formatCode>0.000</c:formatCode>
                <c:ptCount val="4"/>
                <c:pt idx="0">
                  <c:v>0.91809597805048326</c:v>
                </c:pt>
                <c:pt idx="1">
                  <c:v>0.94567419737674885</c:v>
                </c:pt>
                <c:pt idx="2">
                  <c:v>0.92424967593822371</c:v>
                </c:pt>
                <c:pt idx="3">
                  <c:v>0.93217857453457353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AA1-4BBB-8BC2-11F643A6F30E}"/>
            </c:ext>
          </c:extLst>
        </c:ser>
        <c:dLbls>
          <c:dLblPos val="r"/>
          <c:showLegendKey val="0"/>
          <c:showVal val="1"/>
          <c:showCatName val="1"/>
          <c:showSerName val="0"/>
          <c:showPercent val="0"/>
          <c:showBubbleSize val="0"/>
        </c:dLbls>
        <c:axId val="487800528"/>
        <c:axId val="487801360"/>
      </c:scatterChart>
      <c:valAx>
        <c:axId val="487800528"/>
        <c:scaling>
          <c:orientation val="minMax"/>
          <c:max val="4.5"/>
          <c:min val="0.75000000000000011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out"/>
        <c:minorTickMark val="none"/>
        <c:tickLblPos val="nextTo"/>
        <c:crossAx val="487801360"/>
        <c:crosses val="autoZero"/>
        <c:crossBetween val="midCat"/>
      </c:valAx>
      <c:valAx>
        <c:axId val="48780136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5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500" b="1" baseline="0"/>
                  <a:t>Polymerized Actin </a:t>
                </a:r>
                <a:endParaRPr lang="en-US" sz="15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5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7800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550075533162858"/>
          <c:y val="0.11478924723450665"/>
          <c:w val="0.83806717158888866"/>
          <c:h val="0.82177419986680766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4127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r"/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strRef>
              <c:f>Sheet1!$A$63:$A$65</c:f>
              <c:strCache>
                <c:ptCount val="3"/>
                <c:pt idx="0">
                  <c:v>Control 1 (in G-buffer)</c:v>
                </c:pt>
                <c:pt idx="1">
                  <c:v>Control 2 - in KMEI</c:v>
                </c:pt>
                <c:pt idx="2">
                  <c:v>TTFields</c:v>
                </c:pt>
              </c:strCache>
            </c:strRef>
          </c:xVal>
          <c:yVal>
            <c:numRef>
              <c:f>Sheet1!$B$63:$B$65</c:f>
              <c:numCache>
                <c:formatCode>General</c:formatCode>
                <c:ptCount val="3"/>
                <c:pt idx="0">
                  <c:v>0</c:v>
                </c:pt>
                <c:pt idx="1">
                  <c:v>0.87891567280868599</c:v>
                </c:pt>
                <c:pt idx="2">
                  <c:v>0.8662031572391049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2A7-4648-B90E-57A9415D11C0}"/>
            </c:ext>
          </c:extLst>
        </c:ser>
        <c:dLbls>
          <c:dLblPos val="r"/>
          <c:showLegendKey val="0"/>
          <c:showVal val="1"/>
          <c:showCatName val="1"/>
          <c:showSerName val="0"/>
          <c:showPercent val="0"/>
          <c:showBubbleSize val="0"/>
        </c:dLbls>
        <c:axId val="487800528"/>
        <c:axId val="487801360"/>
      </c:scatterChart>
      <c:valAx>
        <c:axId val="487800528"/>
        <c:scaling>
          <c:orientation val="minMax"/>
          <c:max val="4.5"/>
          <c:min val="0.75000000000000011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out"/>
        <c:minorTickMark val="none"/>
        <c:tickLblPos val="nextTo"/>
        <c:crossAx val="487801360"/>
        <c:crosses val="autoZero"/>
        <c:crossBetween val="midCat"/>
      </c:valAx>
      <c:valAx>
        <c:axId val="48780136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5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500" b="1" baseline="0"/>
                  <a:t>Polymerized Actin </a:t>
                </a:r>
                <a:endParaRPr lang="en-US" sz="15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5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7800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7445045164288034"/>
          <c:y val="4.6296296296296294E-2"/>
          <c:w val="0.79470072584751361"/>
          <c:h val="0.8416746864975212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4127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r"/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strRef>
              <c:f>Sheet1!$A$41:$A$44</c:f>
              <c:strCache>
                <c:ptCount val="4"/>
                <c:pt idx="0">
                  <c:v>Control 1</c:v>
                </c:pt>
                <c:pt idx="1">
                  <c:v>Control 2</c:v>
                </c:pt>
                <c:pt idx="2">
                  <c:v>TTFields 1</c:v>
                </c:pt>
                <c:pt idx="3">
                  <c:v>TTFields 2</c:v>
                </c:pt>
              </c:strCache>
            </c:strRef>
          </c:xVal>
          <c:yVal>
            <c:numRef>
              <c:f>Sheet1!$B$41:$B$44</c:f>
              <c:numCache>
                <c:formatCode>General</c:formatCode>
                <c:ptCount val="4"/>
                <c:pt idx="0">
                  <c:v>0.89400968303226303</c:v>
                </c:pt>
                <c:pt idx="1">
                  <c:v>0.91667189000892269</c:v>
                </c:pt>
                <c:pt idx="2">
                  <c:v>0.90780130315944352</c:v>
                </c:pt>
                <c:pt idx="3">
                  <c:v>0.86711389110475801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DB5-42B0-AEDE-F50B1FC610BC}"/>
            </c:ext>
          </c:extLst>
        </c:ser>
        <c:dLbls>
          <c:dLblPos val="r"/>
          <c:showLegendKey val="0"/>
          <c:showVal val="1"/>
          <c:showCatName val="1"/>
          <c:showSerName val="0"/>
          <c:showPercent val="0"/>
          <c:showBubbleSize val="0"/>
        </c:dLbls>
        <c:axId val="487800528"/>
        <c:axId val="487801360"/>
      </c:scatterChart>
      <c:valAx>
        <c:axId val="487800528"/>
        <c:scaling>
          <c:orientation val="minMax"/>
          <c:max val="4.5"/>
          <c:min val="0.75000000000000011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out"/>
        <c:minorTickMark val="none"/>
        <c:tickLblPos val="nextTo"/>
        <c:crossAx val="487801360"/>
        <c:crosses val="autoZero"/>
        <c:crossBetween val="midCat"/>
      </c:valAx>
      <c:valAx>
        <c:axId val="48780136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5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500" b="1" baseline="0"/>
                  <a:t>Polymerized Actin</a:t>
                </a:r>
                <a:endParaRPr lang="en-US" sz="15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5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7800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550075533162858"/>
          <c:y val="0.11478924723450665"/>
          <c:w val="0.83806717158888866"/>
          <c:h val="0.82177419986680766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4127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r"/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strRef>
              <c:f>Sheet1!$A$107:$A$110</c:f>
              <c:strCache>
                <c:ptCount val="4"/>
                <c:pt idx="0">
                  <c:v>Control 200 nM</c:v>
                </c:pt>
                <c:pt idx="1">
                  <c:v>TTFields 200 nM</c:v>
                </c:pt>
                <c:pt idx="2">
                  <c:v>Control 300 nM</c:v>
                </c:pt>
                <c:pt idx="3">
                  <c:v>TTFields 300 nM</c:v>
                </c:pt>
              </c:strCache>
            </c:strRef>
          </c:xVal>
          <c:yVal>
            <c:numRef>
              <c:f>Sheet1!$B$107:$B$110</c:f>
              <c:numCache>
                <c:formatCode>General</c:formatCode>
                <c:ptCount val="4"/>
                <c:pt idx="0">
                  <c:v>0.68708528115230449</c:v>
                </c:pt>
                <c:pt idx="1">
                  <c:v>7.9288379956251903E-2</c:v>
                </c:pt>
                <c:pt idx="2">
                  <c:v>0.78924469996461588</c:v>
                </c:pt>
                <c:pt idx="3">
                  <c:v>0.77415449461879482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EB-49B5-A122-406CF2CAD3D8}"/>
            </c:ext>
          </c:extLst>
        </c:ser>
        <c:dLbls>
          <c:dLblPos val="r"/>
          <c:showLegendKey val="0"/>
          <c:showVal val="1"/>
          <c:showCatName val="1"/>
          <c:showSerName val="0"/>
          <c:showPercent val="0"/>
          <c:showBubbleSize val="0"/>
        </c:dLbls>
        <c:axId val="487800528"/>
        <c:axId val="487801360"/>
      </c:scatterChart>
      <c:valAx>
        <c:axId val="487800528"/>
        <c:scaling>
          <c:orientation val="minMax"/>
          <c:max val="4.5"/>
          <c:min val="0.75000000000000011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out"/>
        <c:minorTickMark val="none"/>
        <c:tickLblPos val="nextTo"/>
        <c:crossAx val="487801360"/>
        <c:crosses val="autoZero"/>
        <c:crossBetween val="midCat"/>
      </c:valAx>
      <c:valAx>
        <c:axId val="48780136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5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500" b="1" baseline="0"/>
                  <a:t>Polymerized Actin </a:t>
                </a:r>
                <a:endParaRPr lang="en-US" sz="15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5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7800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290786565119773"/>
          <c:y val="0.11478908886389201"/>
          <c:w val="0.83806717158888866"/>
          <c:h val="0.82177419986680766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4127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3.2411406610130283E-2"/>
                  <c:y val="-4.9107142857142856E-2"/>
                </c:manualLayout>
              </c:layout>
              <c:dLblPos val="r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F4F-4962-87FD-82358DEDB265}"/>
                </c:ext>
              </c:extLst>
            </c:dLbl>
            <c:dLbl>
              <c:idx val="1"/>
              <c:layout>
                <c:manualLayout>
                  <c:x val="-8.9455482243959605E-2"/>
                  <c:y val="5.8035714285714288E-2"/>
                </c:manualLayout>
              </c:layout>
              <c:dLblPos val="r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F4F-4962-87FD-82358DEDB265}"/>
                </c:ext>
              </c:extLst>
            </c:dLbl>
            <c:dLbl>
              <c:idx val="2"/>
              <c:layout>
                <c:manualLayout>
                  <c:x val="-3.8893687932156341E-2"/>
                  <c:y val="-7.1428571428571452E-2"/>
                </c:manualLayout>
              </c:layout>
              <c:dLblPos val="r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F4F-4962-87FD-82358DEDB265}"/>
                </c:ext>
              </c:extLst>
            </c:dLbl>
            <c:dLbl>
              <c:idx val="3"/>
              <c:layout>
                <c:manualLayout>
                  <c:x val="-7.5194463335502282E-2"/>
                  <c:y val="6.6964285714285712E-2"/>
                </c:manualLayout>
              </c:layout>
              <c:dLblPos val="r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2.9818494081319862E-2"/>
                  <c:y val="5.8035714285714288E-2"/>
                </c:manualLayout>
              </c:layout>
              <c:dLblPos val="r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F4F-4962-87FD-82358DEDB26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r"/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strRef>
              <c:f>Sheet1!$A$142:$A$148</c:f>
              <c:strCache>
                <c:ptCount val="7"/>
                <c:pt idx="0">
                  <c:v>Control 4 300nM</c:v>
                </c:pt>
                <c:pt idx="1">
                  <c:v>TTFields 4 300 nM</c:v>
                </c:pt>
                <c:pt idx="2">
                  <c:v>Control 1 200 nM</c:v>
                </c:pt>
                <c:pt idx="3">
                  <c:v>Control 2 200 nM</c:v>
                </c:pt>
                <c:pt idx="4">
                  <c:v>TTFields 1 200 nM</c:v>
                </c:pt>
                <c:pt idx="5">
                  <c:v>TTFields 2 200nM</c:v>
                </c:pt>
                <c:pt idx="6">
                  <c:v>TTFields 3 200 nM</c:v>
                </c:pt>
              </c:strCache>
            </c:strRef>
          </c:xVal>
          <c:yVal>
            <c:numRef>
              <c:f>Sheet1!$B$142:$B$148</c:f>
              <c:numCache>
                <c:formatCode>General</c:formatCode>
                <c:ptCount val="7"/>
                <c:pt idx="0">
                  <c:v>0.81199790711758091</c:v>
                </c:pt>
                <c:pt idx="1">
                  <c:v>0.79401753584402646</c:v>
                </c:pt>
                <c:pt idx="2">
                  <c:v>0.7392960378688751</c:v>
                </c:pt>
                <c:pt idx="3">
                  <c:v>0.71096433880662091</c:v>
                </c:pt>
                <c:pt idx="4">
                  <c:v>0.67924870006585292</c:v>
                </c:pt>
                <c:pt idx="5">
                  <c:v>0.70771564418746213</c:v>
                </c:pt>
                <c:pt idx="6">
                  <c:v>0.66058229011040193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4F-4962-87FD-82358DEDB265}"/>
            </c:ext>
          </c:extLst>
        </c:ser>
        <c:dLbls>
          <c:dLblPos val="r"/>
          <c:showLegendKey val="0"/>
          <c:showVal val="1"/>
          <c:showCatName val="1"/>
          <c:showSerName val="0"/>
          <c:showPercent val="0"/>
          <c:showBubbleSize val="0"/>
        </c:dLbls>
        <c:axId val="487800528"/>
        <c:axId val="487801360"/>
      </c:scatterChart>
      <c:valAx>
        <c:axId val="487800528"/>
        <c:scaling>
          <c:orientation val="minMax"/>
          <c:max val="8"/>
          <c:min val="0.75000000000000011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out"/>
        <c:minorTickMark val="none"/>
        <c:tickLblPos val="nextTo"/>
        <c:crossAx val="487801360"/>
        <c:crosses val="autoZero"/>
        <c:crossBetween val="midCat"/>
      </c:valAx>
      <c:valAx>
        <c:axId val="48780136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5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500" b="1" baseline="0"/>
                  <a:t>Polymerized Actin </a:t>
                </a:r>
                <a:endParaRPr lang="en-US" sz="15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5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7800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274321</xdr:colOff>
      <xdr:row>14</xdr:row>
      <xdr:rowOff>42862</xdr:rowOff>
    </xdr:from>
    <xdr:to>
      <xdr:col>6</xdr:col>
      <xdr:colOff>617220</xdr:colOff>
      <xdr:row>27</xdr:row>
      <xdr:rowOff>7620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D692B5A9-CF56-4DE2-8AFC-06E192647D6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38100</xdr:colOff>
      <xdr:row>60</xdr:row>
      <xdr:rowOff>68580</xdr:rowOff>
    </xdr:from>
    <xdr:to>
      <xdr:col>6</xdr:col>
      <xdr:colOff>1242060</xdr:colOff>
      <xdr:row>72</xdr:row>
      <xdr:rowOff>114300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9B62159-C844-4D84-BAE9-4B1C89684B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632460</xdr:colOff>
      <xdr:row>38</xdr:row>
      <xdr:rowOff>129540</xdr:rowOff>
    </xdr:from>
    <xdr:to>
      <xdr:col>6</xdr:col>
      <xdr:colOff>975359</xdr:colOff>
      <xdr:row>51</xdr:row>
      <xdr:rowOff>33338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AD3B4A66-BAED-4C83-9331-059B31BE09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584200</xdr:colOff>
      <xdr:row>104</xdr:row>
      <xdr:rowOff>42333</xdr:rowOff>
    </xdr:from>
    <xdr:to>
      <xdr:col>6</xdr:col>
      <xdr:colOff>949960</xdr:colOff>
      <xdr:row>118</xdr:row>
      <xdr:rowOff>160866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EBD711C8-BD02-4922-92A6-17BE767FDC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42333</xdr:colOff>
      <xdr:row>109</xdr:row>
      <xdr:rowOff>25400</xdr:rowOff>
    </xdr:from>
    <xdr:to>
      <xdr:col>6</xdr:col>
      <xdr:colOff>457200</xdr:colOff>
      <xdr:row>116</xdr:row>
      <xdr:rowOff>67733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BDC49E8B-69D9-4DBB-AAD2-BBD7EA2D6722}"/>
            </a:ext>
          </a:extLst>
        </xdr:cNvPr>
        <xdr:cNvSpPr txBox="1"/>
      </xdr:nvSpPr>
      <xdr:spPr>
        <a:xfrm>
          <a:off x="7967133" y="21395267"/>
          <a:ext cx="1591734" cy="140546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TTFields</a:t>
          </a:r>
          <a:r>
            <a:rPr lang="en-US" sz="1100" baseline="0"/>
            <a:t> 200 nM Fascin is likely so low because the pellet got sucked up with the supernatant. Three Subsequent Repeats do no appear this way.</a:t>
          </a:r>
          <a:endParaRPr lang="en-US" sz="1100"/>
        </a:p>
      </xdr:txBody>
    </xdr:sp>
    <xdr:clientData/>
  </xdr:twoCellAnchor>
  <xdr:twoCellAnchor>
    <xdr:from>
      <xdr:col>2</xdr:col>
      <xdr:colOff>533399</xdr:colOff>
      <xdr:row>138</xdr:row>
      <xdr:rowOff>59267</xdr:rowOff>
    </xdr:from>
    <xdr:to>
      <xdr:col>12</xdr:col>
      <xdr:colOff>110067</xdr:colOff>
      <xdr:row>152</xdr:row>
      <xdr:rowOff>177800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5CEAE88F-77FD-4E4B-AAB8-20E64237DF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372533</xdr:colOff>
      <xdr:row>138</xdr:row>
      <xdr:rowOff>118534</xdr:rowOff>
    </xdr:from>
    <xdr:to>
      <xdr:col>12</xdr:col>
      <xdr:colOff>237067</xdr:colOff>
      <xdr:row>146</xdr:row>
      <xdr:rowOff>143933</xdr:rowOff>
    </xdr:to>
    <xdr:sp macro="" textlink="">
      <xdr:nvSpPr>
        <xdr:cNvPr id="23" name="TextBox 1">
          <a:extLst>
            <a:ext uri="{FF2B5EF4-FFF2-40B4-BE49-F238E27FC236}">
              <a16:creationId xmlns:a16="http://schemas.microsoft.com/office/drawing/2014/main" id="{F6F5516A-B725-4EC0-89FF-5E7DC7D57612}"/>
            </a:ext>
          </a:extLst>
        </xdr:cNvPr>
        <xdr:cNvSpPr txBox="1"/>
      </xdr:nvSpPr>
      <xdr:spPr>
        <a:xfrm>
          <a:off x="7840133" y="27135667"/>
          <a:ext cx="6536267" cy="1583266"/>
        </a:xfrm>
        <a:prstGeom prst="rect">
          <a:avLst/>
        </a:prstGeom>
        <a:ln w="38100">
          <a:solidFill>
            <a:srgbClr val="FF0000"/>
          </a:solidFill>
        </a:ln>
      </xdr:spPr>
      <xdr:txBody>
        <a:bodyPr wrap="square" rtlCol="0"/>
        <a:lstStyle>
          <a:lvl1pPr marL="0" indent="0">
            <a:defRPr sz="1100">
              <a:latin typeface="Calibri" panose="020F0502020204030204"/>
            </a:defRPr>
          </a:lvl1pPr>
          <a:lvl2pPr marL="457200" indent="0">
            <a:defRPr sz="1100">
              <a:latin typeface="Calibri" panose="020F0502020204030204"/>
            </a:defRPr>
          </a:lvl2pPr>
          <a:lvl3pPr marL="914400" indent="0">
            <a:defRPr sz="1100">
              <a:latin typeface="Calibri" panose="020F0502020204030204"/>
            </a:defRPr>
          </a:lvl3pPr>
          <a:lvl4pPr marL="1371600" indent="0">
            <a:defRPr sz="1100">
              <a:latin typeface="Calibri" panose="020F0502020204030204"/>
            </a:defRPr>
          </a:lvl4pPr>
          <a:lvl5pPr marL="1828800" indent="0">
            <a:defRPr sz="1100">
              <a:latin typeface="Calibri" panose="020F0502020204030204"/>
            </a:defRPr>
          </a:lvl5pPr>
          <a:lvl6pPr marL="2286000" indent="0">
            <a:defRPr sz="1100">
              <a:latin typeface="Calibri" panose="020F0502020204030204"/>
            </a:defRPr>
          </a:lvl6pPr>
          <a:lvl7pPr marL="2743200" indent="0">
            <a:defRPr sz="1100">
              <a:latin typeface="Calibri" panose="020F0502020204030204"/>
            </a:defRPr>
          </a:lvl7pPr>
          <a:lvl8pPr marL="3200400" indent="0">
            <a:defRPr sz="1100">
              <a:latin typeface="Calibri" panose="020F0502020204030204"/>
            </a:defRPr>
          </a:lvl8pPr>
          <a:lvl9pPr marL="3657600" indent="0">
            <a:defRPr sz="1100">
              <a:latin typeface="Calibri" panose="020F0502020204030204"/>
            </a:defRPr>
          </a:lvl9pPr>
        </a:lstStyle>
        <a:p>
          <a:endParaRPr lang="en-US" sz="1100"/>
        </a:p>
        <a:p>
          <a:endParaRPr lang="en-US" sz="1100"/>
        </a:p>
        <a:p>
          <a:endParaRPr lang="en-US" sz="1100"/>
        </a:p>
        <a:p>
          <a:endParaRPr lang="en-US" sz="1100"/>
        </a:p>
        <a:p>
          <a:endParaRPr lang="en-US" sz="1100"/>
        </a:p>
        <a:p>
          <a:r>
            <a:rPr lang="en-US" sz="1100"/>
            <a:t>	</a:t>
          </a:r>
        </a:p>
        <a:p>
          <a:endParaRPr lang="en-US" sz="1100"/>
        </a:p>
        <a:p>
          <a:r>
            <a:rPr lang="en-US" sz="1100"/>
            <a:t>			</a:t>
          </a:r>
          <a:r>
            <a:rPr lang="en-US" sz="1600" b="1"/>
            <a:t>200 nM Fascin</a:t>
          </a:r>
          <a:endParaRPr lang="en-US" sz="1100" b="1"/>
        </a:p>
        <a:p>
          <a:endParaRPr lang="en-US" sz="11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0.11236</cdr:x>
      <cdr:y>0.03274</cdr:y>
    </cdr:from>
    <cdr:to>
      <cdr:x>0.3414</cdr:x>
      <cdr:y>0.50298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93E8EF49-3E10-42A4-A75F-B82A07C407CE}"/>
            </a:ext>
          </a:extLst>
        </cdr:cNvPr>
        <cdr:cNvSpPr txBox="1"/>
      </cdr:nvSpPr>
      <cdr:spPr>
        <a:xfrm xmlns:a="http://schemas.openxmlformats.org/drawingml/2006/main">
          <a:off x="1100667" y="93133"/>
          <a:ext cx="2243667" cy="1337733"/>
        </a:xfrm>
        <a:prstGeom xmlns:a="http://schemas.openxmlformats.org/drawingml/2006/main" prst="rect">
          <a:avLst/>
        </a:prstGeom>
        <a:ln xmlns:a="http://schemas.openxmlformats.org/drawingml/2006/main" w="38100">
          <a:solidFill>
            <a:srgbClr val="FF0000"/>
          </a:solidFill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  <a:p xmlns:a="http://schemas.openxmlformats.org/drawingml/2006/main">
          <a:endParaRPr lang="en-US" sz="1100"/>
        </a:p>
        <a:p xmlns:a="http://schemas.openxmlformats.org/drawingml/2006/main">
          <a:endParaRPr lang="en-US" sz="1100"/>
        </a:p>
        <a:p xmlns:a="http://schemas.openxmlformats.org/drawingml/2006/main">
          <a:endParaRPr lang="en-US" sz="1100"/>
        </a:p>
        <a:p xmlns:a="http://schemas.openxmlformats.org/drawingml/2006/main">
          <a:endParaRPr lang="en-US" sz="1100"/>
        </a:p>
        <a:p xmlns:a="http://schemas.openxmlformats.org/drawingml/2006/main">
          <a:r>
            <a:rPr lang="en-US" sz="1400" b="1"/>
            <a:t>	300 nM </a:t>
          </a:r>
          <a:r>
            <a:rPr lang="en-US" sz="1600" b="1"/>
            <a:t>Fascin</a:t>
          </a:r>
          <a:endParaRPr lang="en-US" sz="1400" b="1"/>
        </a:p>
        <a:p xmlns:a="http://schemas.openxmlformats.org/drawingml/2006/main">
          <a:endParaRPr lang="en-US" sz="11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91C7F-D10F-3743-94A6-9C07C0FD78E3}">
  <dimension ref="A1:H191"/>
  <sheetViews>
    <sheetView tabSelected="1" zoomScale="90" workbookViewId="0">
      <selection activeCell="E174" sqref="E174"/>
    </sheetView>
  </sheetViews>
  <sheetFormatPr defaultColWidth="11" defaultRowHeight="15.6" x14ac:dyDescent="0.3"/>
  <cols>
    <col min="1" max="1" width="26.8984375" customWidth="1"/>
    <col min="2" max="2" width="24.59765625" customWidth="1"/>
    <col min="4" max="4" width="16" customWidth="1"/>
    <col min="5" max="5" width="19.5" customWidth="1"/>
    <col min="6" max="6" width="15.3984375" customWidth="1"/>
    <col min="7" max="7" width="17.09765625" customWidth="1"/>
  </cols>
  <sheetData>
    <row r="1" spans="1:7" x14ac:dyDescent="0.3">
      <c r="A1" t="s">
        <v>0</v>
      </c>
    </row>
    <row r="2" spans="1:7" x14ac:dyDescent="0.3">
      <c r="A2" t="s">
        <v>33</v>
      </c>
    </row>
    <row r="4" spans="1:7" x14ac:dyDescent="0.3">
      <c r="A4" t="s">
        <v>31</v>
      </c>
    </row>
    <row r="5" spans="1:7" x14ac:dyDescent="0.3">
      <c r="A5" t="s">
        <v>10</v>
      </c>
      <c r="B5" t="s">
        <v>1</v>
      </c>
      <c r="C5" t="s">
        <v>6</v>
      </c>
      <c r="D5" t="s">
        <v>4</v>
      </c>
      <c r="E5" t="s">
        <v>5</v>
      </c>
      <c r="F5" t="s">
        <v>7</v>
      </c>
      <c r="G5" t="s">
        <v>8</v>
      </c>
    </row>
    <row r="6" spans="1:7" x14ac:dyDescent="0.3">
      <c r="A6" t="s">
        <v>11</v>
      </c>
      <c r="B6" t="s">
        <v>2</v>
      </c>
      <c r="C6">
        <v>0.25</v>
      </c>
      <c r="D6">
        <v>31477.092000000001</v>
      </c>
      <c r="E6">
        <v>28887.795999999998</v>
      </c>
      <c r="F6">
        <f>(D6-E6)*C6</f>
        <v>647.32400000000052</v>
      </c>
      <c r="G6">
        <f>F6/(F6+F7)</f>
        <v>8.1904021949516764E-2</v>
      </c>
    </row>
    <row r="7" spans="1:7" x14ac:dyDescent="0.3">
      <c r="A7" t="s">
        <v>11</v>
      </c>
      <c r="B7" t="s">
        <v>3</v>
      </c>
      <c r="C7">
        <v>0.53300000000000003</v>
      </c>
      <c r="D7">
        <v>39462.250999999997</v>
      </c>
      <c r="E7">
        <v>25848.513999999999</v>
      </c>
      <c r="F7">
        <f t="shared" ref="F7:F13" si="0">(D7-E7)*C7</f>
        <v>7256.1218209999988</v>
      </c>
      <c r="G7" s="6">
        <f>F7/(F7+F6)</f>
        <v>0.91809597805048326</v>
      </c>
    </row>
    <row r="8" spans="1:7" x14ac:dyDescent="0.3">
      <c r="A8" t="s">
        <v>12</v>
      </c>
      <c r="B8" t="s">
        <v>2</v>
      </c>
      <c r="C8">
        <v>0.22</v>
      </c>
      <c r="D8">
        <v>24947.944</v>
      </c>
      <c r="E8">
        <v>23099.987000000001</v>
      </c>
      <c r="F8">
        <f t="shared" si="0"/>
        <v>406.55053999999967</v>
      </c>
      <c r="G8">
        <f>F8/(F9+F8)</f>
        <v>5.4325802623251214E-2</v>
      </c>
    </row>
    <row r="9" spans="1:7" x14ac:dyDescent="0.3">
      <c r="A9" t="s">
        <v>12</v>
      </c>
      <c r="B9" t="s">
        <v>3</v>
      </c>
      <c r="C9">
        <v>0.54100000000000004</v>
      </c>
      <c r="D9">
        <v>36737.521999999997</v>
      </c>
      <c r="E9">
        <v>23656.169000000002</v>
      </c>
      <c r="F9">
        <f t="shared" si="0"/>
        <v>7077.0119729999979</v>
      </c>
      <c r="G9" s="6">
        <f>F9/(F9+F8)</f>
        <v>0.94567419737674885</v>
      </c>
    </row>
    <row r="10" spans="1:7" x14ac:dyDescent="0.3">
      <c r="A10" t="s">
        <v>13</v>
      </c>
      <c r="B10" t="s">
        <v>2</v>
      </c>
      <c r="C10">
        <v>0.20799999999999999</v>
      </c>
      <c r="D10">
        <v>25577.469000000001</v>
      </c>
      <c r="E10">
        <v>22570.983</v>
      </c>
      <c r="F10">
        <f t="shared" si="0"/>
        <v>625.34908800000017</v>
      </c>
      <c r="G10">
        <f>F10/(F11+F10)</f>
        <v>7.5750324061776203E-2</v>
      </c>
    </row>
    <row r="11" spans="1:7" x14ac:dyDescent="0.3">
      <c r="A11" t="s">
        <v>13</v>
      </c>
      <c r="B11" t="s">
        <v>3</v>
      </c>
      <c r="C11">
        <v>0.48499999999999999</v>
      </c>
      <c r="D11">
        <v>38728.697</v>
      </c>
      <c r="E11">
        <v>22996.636999999999</v>
      </c>
      <c r="F11">
        <f t="shared" si="0"/>
        <v>7630.0491000000002</v>
      </c>
      <c r="G11" s="6">
        <f>F11/(F10+F11)</f>
        <v>0.92424967593822371</v>
      </c>
    </row>
    <row r="12" spans="1:7" x14ac:dyDescent="0.3">
      <c r="A12" t="s">
        <v>14</v>
      </c>
      <c r="B12" t="s">
        <v>2</v>
      </c>
      <c r="C12">
        <v>0.20599999999999999</v>
      </c>
      <c r="D12">
        <v>27136.953000000001</v>
      </c>
      <c r="E12">
        <v>24480.596000000001</v>
      </c>
      <c r="F12">
        <f t="shared" si="0"/>
        <v>547.20954199999994</v>
      </c>
      <c r="G12">
        <f>F12/(F12+F13)</f>
        <v>6.7821425465426466E-2</v>
      </c>
    </row>
    <row r="13" spans="1:7" x14ac:dyDescent="0.3">
      <c r="A13" t="s">
        <v>15</v>
      </c>
      <c r="B13" t="s">
        <v>3</v>
      </c>
      <c r="C13">
        <v>0.498</v>
      </c>
      <c r="D13">
        <v>41214.510999999999</v>
      </c>
      <c r="E13">
        <v>26111.743999999999</v>
      </c>
      <c r="F13">
        <f t="shared" si="0"/>
        <v>7521.1779660000002</v>
      </c>
      <c r="G13" s="6">
        <f>F13/(F12+F13)</f>
        <v>0.93217857453457353</v>
      </c>
    </row>
    <row r="17" spans="1:7" x14ac:dyDescent="0.3">
      <c r="A17" t="s">
        <v>31</v>
      </c>
    </row>
    <row r="18" spans="1:7" x14ac:dyDescent="0.3">
      <c r="A18" s="1" t="s">
        <v>10</v>
      </c>
      <c r="B18" s="1" t="s">
        <v>9</v>
      </c>
    </row>
    <row r="19" spans="1:7" x14ac:dyDescent="0.3">
      <c r="A19" t="s">
        <v>11</v>
      </c>
      <c r="B19" s="2">
        <v>0.91809597805048326</v>
      </c>
    </row>
    <row r="20" spans="1:7" x14ac:dyDescent="0.3">
      <c r="A20" t="s">
        <v>12</v>
      </c>
      <c r="B20" s="2">
        <v>0.94567419737674885</v>
      </c>
    </row>
    <row r="21" spans="1:7" x14ac:dyDescent="0.3">
      <c r="A21" t="s">
        <v>13</v>
      </c>
      <c r="B21" s="2">
        <f>G11</f>
        <v>0.92424967593822371</v>
      </c>
    </row>
    <row r="22" spans="1:7" x14ac:dyDescent="0.3">
      <c r="A22" t="s">
        <v>14</v>
      </c>
      <c r="B22" s="2">
        <f>G13</f>
        <v>0.93217857453457353</v>
      </c>
    </row>
    <row r="23" spans="1:7" x14ac:dyDescent="0.3">
      <c r="B23" s="2"/>
    </row>
    <row r="24" spans="1:7" x14ac:dyDescent="0.3">
      <c r="B24" s="2"/>
    </row>
    <row r="25" spans="1:7" x14ac:dyDescent="0.3">
      <c r="B25" s="2"/>
    </row>
    <row r="26" spans="1:7" x14ac:dyDescent="0.3">
      <c r="B26" s="2"/>
    </row>
    <row r="27" spans="1:7" x14ac:dyDescent="0.3">
      <c r="B27" s="2"/>
    </row>
    <row r="28" spans="1:7" x14ac:dyDescent="0.3">
      <c r="A28" t="s">
        <v>32</v>
      </c>
      <c r="B28" s="2"/>
    </row>
    <row r="29" spans="1:7" x14ac:dyDescent="0.3">
      <c r="A29" t="s">
        <v>10</v>
      </c>
      <c r="B29" s="2" t="s">
        <v>1</v>
      </c>
      <c r="C29" t="s">
        <v>6</v>
      </c>
      <c r="D29" t="s">
        <v>4</v>
      </c>
      <c r="E29" t="s">
        <v>5</v>
      </c>
      <c r="F29" t="s">
        <v>7</v>
      </c>
      <c r="G29" t="s">
        <v>8</v>
      </c>
    </row>
    <row r="30" spans="1:7" x14ac:dyDescent="0.3">
      <c r="A30" t="s">
        <v>11</v>
      </c>
      <c r="B30" s="2" t="s">
        <v>2</v>
      </c>
      <c r="C30">
        <v>0.28000000000000003</v>
      </c>
      <c r="D30">
        <v>31117.544000000002</v>
      </c>
      <c r="E30">
        <v>29118.088</v>
      </c>
      <c r="F30">
        <f>(D30-E30)*C30</f>
        <v>559.84768000000065</v>
      </c>
      <c r="G30">
        <f>F30/(F30+F31)</f>
        <v>0.10599031696773717</v>
      </c>
    </row>
    <row r="31" spans="1:7" x14ac:dyDescent="0.3">
      <c r="A31" t="s">
        <v>11</v>
      </c>
      <c r="B31" s="2" t="s">
        <v>3</v>
      </c>
      <c r="C31">
        <v>0.52</v>
      </c>
      <c r="D31">
        <v>36284.031000000003</v>
      </c>
      <c r="E31">
        <v>27202.845000000001</v>
      </c>
      <c r="F31">
        <f>(D31-E31)*C31</f>
        <v>4722.2167200000013</v>
      </c>
      <c r="G31" s="6">
        <f>F31/(F31+F30)</f>
        <v>0.8940096830322628</v>
      </c>
    </row>
    <row r="32" spans="1:7" x14ac:dyDescent="0.3">
      <c r="A32" t="s">
        <v>12</v>
      </c>
      <c r="B32" s="2" t="s">
        <v>2</v>
      </c>
      <c r="C32">
        <v>0.29699999999999999</v>
      </c>
      <c r="D32">
        <v>26649.556</v>
      </c>
      <c r="E32">
        <v>25043.550999999999</v>
      </c>
      <c r="F32">
        <f t="shared" ref="F31:F37" si="1">(D32-E32)*C32</f>
        <v>476.98348500000026</v>
      </c>
      <c r="G32">
        <f>F32/(F33+F32)</f>
        <v>8.3328109991077287E-2</v>
      </c>
    </row>
    <row r="33" spans="1:7" x14ac:dyDescent="0.3">
      <c r="A33" t="s">
        <v>12</v>
      </c>
      <c r="B33" s="2" t="s">
        <v>3</v>
      </c>
      <c r="C33">
        <v>0.629</v>
      </c>
      <c r="D33">
        <v>32215.23</v>
      </c>
      <c r="E33">
        <v>23873.135999999999</v>
      </c>
      <c r="F33">
        <f t="shared" si="1"/>
        <v>5247.1771260000005</v>
      </c>
      <c r="G33" s="6">
        <f>F33/(F33+F32)</f>
        <v>0.91667189000892269</v>
      </c>
    </row>
    <row r="34" spans="1:7" x14ac:dyDescent="0.3">
      <c r="A34" t="s">
        <v>13</v>
      </c>
      <c r="B34" s="2" t="s">
        <v>2</v>
      </c>
      <c r="C34">
        <v>0.26500000000000001</v>
      </c>
      <c r="D34">
        <v>26625.429</v>
      </c>
      <c r="E34">
        <v>24936.294000000002</v>
      </c>
      <c r="F34">
        <f t="shared" si="1"/>
        <v>447.62077499999958</v>
      </c>
      <c r="G34">
        <f>F34/(F35+F34)</f>
        <v>9.2198696840556552E-2</v>
      </c>
    </row>
    <row r="35" spans="1:7" x14ac:dyDescent="0.3">
      <c r="A35" t="s">
        <v>13</v>
      </c>
      <c r="B35" s="2" t="s">
        <v>3</v>
      </c>
      <c r="C35">
        <v>0.495</v>
      </c>
      <c r="D35">
        <v>32998.084999999999</v>
      </c>
      <c r="E35">
        <v>24094.374</v>
      </c>
      <c r="F35">
        <f t="shared" si="1"/>
        <v>4407.336945</v>
      </c>
      <c r="G35" s="6">
        <f>F35/(F34+F35)</f>
        <v>0.90780130315944352</v>
      </c>
    </row>
    <row r="36" spans="1:7" x14ac:dyDescent="0.3">
      <c r="A36" t="s">
        <v>14</v>
      </c>
      <c r="B36" s="2" t="s">
        <v>2</v>
      </c>
      <c r="C36">
        <v>0.42599999999999999</v>
      </c>
      <c r="D36">
        <v>27654.971000000001</v>
      </c>
      <c r="E36">
        <v>25818.792000000001</v>
      </c>
      <c r="F36">
        <f t="shared" si="1"/>
        <v>782.21225400000003</v>
      </c>
      <c r="G36">
        <f>F36/(F36+F37)</f>
        <v>0.13288610889524197</v>
      </c>
    </row>
    <row r="37" spans="1:7" x14ac:dyDescent="0.3">
      <c r="A37" t="s">
        <v>15</v>
      </c>
      <c r="B37" s="2" t="s">
        <v>3</v>
      </c>
      <c r="C37">
        <v>0.52500000000000002</v>
      </c>
      <c r="D37">
        <v>36772.413999999997</v>
      </c>
      <c r="E37">
        <v>27050.274000000001</v>
      </c>
      <c r="F37">
        <f t="shared" si="1"/>
        <v>5104.1234999999979</v>
      </c>
      <c r="G37" s="6">
        <f>F37/(F36+F37)</f>
        <v>0.86711389110475801</v>
      </c>
    </row>
    <row r="38" spans="1:7" x14ac:dyDescent="0.3">
      <c r="B38" s="2"/>
    </row>
    <row r="39" spans="1:7" x14ac:dyDescent="0.3">
      <c r="B39" s="2"/>
    </row>
    <row r="40" spans="1:7" x14ac:dyDescent="0.3">
      <c r="A40" t="s">
        <v>25</v>
      </c>
      <c r="B40" s="2" t="s">
        <v>9</v>
      </c>
    </row>
    <row r="41" spans="1:7" x14ac:dyDescent="0.3">
      <c r="A41" t="s">
        <v>11</v>
      </c>
      <c r="B41">
        <v>0.89400968303226303</v>
      </c>
    </row>
    <row r="42" spans="1:7" x14ac:dyDescent="0.3">
      <c r="A42" t="s">
        <v>12</v>
      </c>
      <c r="B42">
        <v>0.91667189000892269</v>
      </c>
    </row>
    <row r="43" spans="1:7" x14ac:dyDescent="0.3">
      <c r="A43" t="s">
        <v>13</v>
      </c>
      <c r="B43">
        <v>0.90780130315944352</v>
      </c>
    </row>
    <row r="44" spans="1:7" x14ac:dyDescent="0.3">
      <c r="A44" t="s">
        <v>14</v>
      </c>
      <c r="B44">
        <v>0.86711389110475801</v>
      </c>
    </row>
    <row r="49" spans="1:8" ht="18" customHeight="1" x14ac:dyDescent="0.3"/>
    <row r="50" spans="1:8" ht="18" customHeight="1" x14ac:dyDescent="0.3"/>
    <row r="53" spans="1:8" x14ac:dyDescent="0.3">
      <c r="A53" t="s">
        <v>17</v>
      </c>
    </row>
    <row r="54" spans="1:8" x14ac:dyDescent="0.3">
      <c r="A54" t="s">
        <v>10</v>
      </c>
      <c r="B54" t="s">
        <v>1</v>
      </c>
      <c r="C54" t="s">
        <v>23</v>
      </c>
      <c r="D54" t="s">
        <v>24</v>
      </c>
      <c r="E54" t="s">
        <v>5</v>
      </c>
      <c r="F54" t="s">
        <v>7</v>
      </c>
      <c r="G54" t="s">
        <v>8</v>
      </c>
    </row>
    <row r="55" spans="1:8" x14ac:dyDescent="0.3">
      <c r="A55" t="s">
        <v>18</v>
      </c>
      <c r="B55" t="s">
        <v>2</v>
      </c>
      <c r="C55">
        <v>0.92500000000000004</v>
      </c>
      <c r="D55">
        <v>48180.233999999997</v>
      </c>
      <c r="E55">
        <v>34140.472000000002</v>
      </c>
      <c r="F55">
        <f>(D55-E55)*C55</f>
        <v>12986.779849999995</v>
      </c>
      <c r="G55">
        <f>F55/(F55+F56)</f>
        <v>1</v>
      </c>
    </row>
    <row r="56" spans="1:8" x14ac:dyDescent="0.3">
      <c r="A56" t="s">
        <v>18</v>
      </c>
      <c r="B56" t="s">
        <v>3</v>
      </c>
      <c r="C56">
        <v>0</v>
      </c>
      <c r="D56">
        <v>0</v>
      </c>
      <c r="E56">
        <v>0</v>
      </c>
      <c r="F56">
        <v>0</v>
      </c>
      <c r="G56" s="6">
        <f>F56/(F56+F55)</f>
        <v>0</v>
      </c>
      <c r="H56">
        <f>G55+G56</f>
        <v>1</v>
      </c>
    </row>
    <row r="57" spans="1:8" x14ac:dyDescent="0.3">
      <c r="A57" t="s">
        <v>19</v>
      </c>
      <c r="B57" t="s">
        <v>2</v>
      </c>
      <c r="C57">
        <v>0.51500000000000001</v>
      </c>
      <c r="D57">
        <v>31315.564999999999</v>
      </c>
      <c r="E57">
        <v>28395.061000000002</v>
      </c>
      <c r="F57">
        <f>(D57-E57)*C57</f>
        <v>1504.0595599999986</v>
      </c>
      <c r="G57">
        <f>F57/(F57+F58)</f>
        <v>0.12108432719131436</v>
      </c>
    </row>
    <row r="58" spans="1:8" x14ac:dyDescent="0.3">
      <c r="A58" t="s">
        <v>20</v>
      </c>
      <c r="B58" t="s">
        <v>3</v>
      </c>
      <c r="C58">
        <v>0.82299999999999995</v>
      </c>
      <c r="D58">
        <v>42199.302000000003</v>
      </c>
      <c r="E58">
        <v>28933.776000000002</v>
      </c>
      <c r="F58">
        <f t="shared" ref="F58:F60" si="2">(D58-E58)*C58</f>
        <v>10917.527898</v>
      </c>
      <c r="G58" s="6">
        <f>F58/(F57+F58)</f>
        <v>0.87891567280868566</v>
      </c>
      <c r="H58">
        <f>G57+G58</f>
        <v>1</v>
      </c>
    </row>
    <row r="59" spans="1:8" x14ac:dyDescent="0.3">
      <c r="A59" t="s">
        <v>21</v>
      </c>
      <c r="B59" t="s">
        <v>2</v>
      </c>
      <c r="C59">
        <v>0.61399999999999999</v>
      </c>
      <c r="D59">
        <v>34891.440000000002</v>
      </c>
      <c r="E59">
        <v>32263.83</v>
      </c>
      <c r="F59">
        <f t="shared" si="2"/>
        <v>1613.3525400000003</v>
      </c>
      <c r="G59">
        <f>F59/(F59+F60)</f>
        <v>0.13379684276089512</v>
      </c>
    </row>
    <row r="60" spans="1:8" x14ac:dyDescent="0.3">
      <c r="A60" t="s">
        <v>22</v>
      </c>
      <c r="B60" t="s">
        <v>3</v>
      </c>
      <c r="C60">
        <v>0.875</v>
      </c>
      <c r="D60">
        <v>47340.572</v>
      </c>
      <c r="E60">
        <v>35403.574000000001</v>
      </c>
      <c r="F60">
        <f t="shared" si="2"/>
        <v>10444.873250000001</v>
      </c>
      <c r="G60" s="6">
        <f>F60/(F60+F59)</f>
        <v>0.8662031572391049</v>
      </c>
      <c r="H60">
        <f>G59+G60</f>
        <v>1</v>
      </c>
    </row>
    <row r="62" spans="1:8" x14ac:dyDescent="0.3">
      <c r="A62" t="s">
        <v>25</v>
      </c>
      <c r="B62" t="s">
        <v>9</v>
      </c>
    </row>
    <row r="63" spans="1:8" x14ac:dyDescent="0.3">
      <c r="A63" t="s">
        <v>18</v>
      </c>
      <c r="B63">
        <v>0</v>
      </c>
    </row>
    <row r="64" spans="1:8" x14ac:dyDescent="0.3">
      <c r="A64" t="s">
        <v>19</v>
      </c>
      <c r="B64">
        <v>0.87891567280868599</v>
      </c>
    </row>
    <row r="65" spans="1:3" x14ac:dyDescent="0.3">
      <c r="A65" t="s">
        <v>21</v>
      </c>
      <c r="B65">
        <v>0.8662031572391049</v>
      </c>
    </row>
    <row r="72" spans="1:3" s="3" customFormat="1" ht="21" x14ac:dyDescent="0.4">
      <c r="A72" s="3" t="s">
        <v>36</v>
      </c>
    </row>
    <row r="73" spans="1:3" x14ac:dyDescent="0.3">
      <c r="A73" t="s">
        <v>10</v>
      </c>
      <c r="B73" t="s">
        <v>35</v>
      </c>
      <c r="C73" t="s">
        <v>37</v>
      </c>
    </row>
    <row r="74" spans="1:3" x14ac:dyDescent="0.3">
      <c r="A74" t="s">
        <v>34</v>
      </c>
      <c r="B74" s="2">
        <f>AVERAGE($B$19,$B$20,$B$41,$B$42,$B$64)</f>
        <v>0.91067348425542072</v>
      </c>
      <c r="C74" s="2">
        <f>STDEV($B$19,$B$20,$B$41,$B$42,$B$64)</f>
        <v>2.5506690611554087E-2</v>
      </c>
    </row>
    <row r="75" spans="1:3" x14ac:dyDescent="0.3">
      <c r="A75" t="s">
        <v>21</v>
      </c>
      <c r="B75" s="2">
        <f>AVERAGE($B$65,$B$44,$B$43,$B$22,$B$21)</f>
        <v>0.89950932039522091</v>
      </c>
      <c r="C75" s="2">
        <f>STDEV($B$65,$B$44,$B$43,$B$22,$B$21)</f>
        <v>3.125254661492869E-2</v>
      </c>
    </row>
    <row r="76" spans="1:3" x14ac:dyDescent="0.3">
      <c r="B76" s="2"/>
      <c r="C76" s="2"/>
    </row>
    <row r="77" spans="1:3" x14ac:dyDescent="0.3">
      <c r="A77" t="s">
        <v>50</v>
      </c>
      <c r="B77" s="2"/>
      <c r="C77" s="2"/>
    </row>
    <row r="78" spans="1:3" x14ac:dyDescent="0.3">
      <c r="A78" t="s">
        <v>38</v>
      </c>
      <c r="B78" s="2"/>
      <c r="C78" s="2"/>
    </row>
    <row r="79" spans="1:3" x14ac:dyDescent="0.3">
      <c r="A79" t="s">
        <v>39</v>
      </c>
      <c r="B79" s="2"/>
      <c r="C79" s="2"/>
    </row>
    <row r="80" spans="1:3" x14ac:dyDescent="0.3">
      <c r="A80" t="s">
        <v>40</v>
      </c>
      <c r="B80" s="2"/>
      <c r="C80" s="2"/>
    </row>
    <row r="81" spans="1:7" x14ac:dyDescent="0.3">
      <c r="B81" s="2"/>
      <c r="C81" s="2"/>
    </row>
    <row r="82" spans="1:7" ht="21" x14ac:dyDescent="0.4">
      <c r="A82" t="s">
        <v>41</v>
      </c>
      <c r="B82" s="5" t="s">
        <v>51</v>
      </c>
      <c r="C82" s="2"/>
    </row>
    <row r="83" spans="1:7" x14ac:dyDescent="0.3">
      <c r="B83" s="2"/>
      <c r="C83" s="2"/>
    </row>
    <row r="84" spans="1:7" x14ac:dyDescent="0.3">
      <c r="A84" t="s">
        <v>42</v>
      </c>
      <c r="B84" s="2"/>
      <c r="C84" s="2"/>
    </row>
    <row r="85" spans="1:7" x14ac:dyDescent="0.3">
      <c r="A85" t="s">
        <v>43</v>
      </c>
      <c r="B85" s="2"/>
      <c r="C85" s="2"/>
    </row>
    <row r="86" spans="1:7" x14ac:dyDescent="0.3">
      <c r="A86" t="s">
        <v>44</v>
      </c>
      <c r="B86" s="2"/>
      <c r="C86" s="2"/>
    </row>
    <row r="87" spans="1:7" x14ac:dyDescent="0.3">
      <c r="A87" t="s">
        <v>45</v>
      </c>
      <c r="B87" s="2"/>
      <c r="C87" s="2"/>
    </row>
    <row r="88" spans="1:7" x14ac:dyDescent="0.3">
      <c r="A88" t="s">
        <v>46</v>
      </c>
      <c r="B88" s="2"/>
      <c r="C88" s="2"/>
    </row>
    <row r="89" spans="1:7" x14ac:dyDescent="0.3">
      <c r="A89" t="s">
        <v>47</v>
      </c>
      <c r="B89" s="2"/>
      <c r="C89" s="2"/>
    </row>
    <row r="90" spans="1:7" x14ac:dyDescent="0.3">
      <c r="A90" t="s">
        <v>48</v>
      </c>
    </row>
    <row r="91" spans="1:7" x14ac:dyDescent="0.3">
      <c r="A91" t="s">
        <v>49</v>
      </c>
    </row>
    <row r="93" spans="1:7" x14ac:dyDescent="0.3">
      <c r="A93" t="s">
        <v>52</v>
      </c>
    </row>
    <row r="95" spans="1:7" x14ac:dyDescent="0.3">
      <c r="A95" t="s">
        <v>53</v>
      </c>
    </row>
    <row r="96" spans="1:7" x14ac:dyDescent="0.3">
      <c r="A96" t="s">
        <v>65</v>
      </c>
      <c r="B96" t="s">
        <v>1</v>
      </c>
      <c r="C96" t="s">
        <v>23</v>
      </c>
      <c r="D96" t="s">
        <v>24</v>
      </c>
      <c r="E96" t="s">
        <v>5</v>
      </c>
      <c r="F96" t="s">
        <v>7</v>
      </c>
      <c r="G96" t="s">
        <v>8</v>
      </c>
    </row>
    <row r="97" spans="1:7" x14ac:dyDescent="0.3">
      <c r="A97" t="s">
        <v>59</v>
      </c>
      <c r="B97" t="s">
        <v>2</v>
      </c>
      <c r="C97">
        <v>0.32600000000000001</v>
      </c>
      <c r="D97">
        <v>36839.718000000001</v>
      </c>
      <c r="E97">
        <v>30767.008999999998</v>
      </c>
      <c r="F97">
        <f>(D97-E97)*C97</f>
        <v>1979.703134000001</v>
      </c>
      <c r="G97">
        <f>F97/(F97+F98)</f>
        <v>0.21075530003538412</v>
      </c>
    </row>
    <row r="98" spans="1:7" x14ac:dyDescent="0.3">
      <c r="A98" t="s">
        <v>60</v>
      </c>
      <c r="B98" t="s">
        <v>3</v>
      </c>
      <c r="C98">
        <v>0.61299999999999999</v>
      </c>
      <c r="D98">
        <v>41043.521000000001</v>
      </c>
      <c r="E98">
        <v>28949.442999999999</v>
      </c>
      <c r="F98">
        <f>(D98-E98)*C98</f>
        <v>7413.6698140000008</v>
      </c>
      <c r="G98" s="6">
        <f>F98/(F98+F97)</f>
        <v>0.78924469996461588</v>
      </c>
    </row>
    <row r="99" spans="1:7" x14ac:dyDescent="0.3">
      <c r="A99" t="s">
        <v>61</v>
      </c>
      <c r="B99" t="s">
        <v>2</v>
      </c>
      <c r="C99">
        <v>0.52400000000000002</v>
      </c>
      <c r="D99">
        <v>33124.044999999998</v>
      </c>
      <c r="E99">
        <v>27012.74</v>
      </c>
      <c r="F99">
        <f t="shared" ref="F99:F104" si="3">(D99-E99)*C99</f>
        <v>3202.3238199999982</v>
      </c>
      <c r="G99">
        <f>F99/(F99+F100)</f>
        <v>0.31291471884769545</v>
      </c>
    </row>
    <row r="100" spans="1:7" x14ac:dyDescent="0.3">
      <c r="A100" t="s">
        <v>61</v>
      </c>
      <c r="B100" t="s">
        <v>3</v>
      </c>
      <c r="C100">
        <v>0.60899999999999999</v>
      </c>
      <c r="D100">
        <v>36846.192000000003</v>
      </c>
      <c r="E100">
        <v>25300.164000000001</v>
      </c>
      <c r="F100">
        <f t="shared" si="3"/>
        <v>7031.5310520000012</v>
      </c>
      <c r="G100" s="6">
        <f>F100/(F99+F100)</f>
        <v>0.68708528115230449</v>
      </c>
    </row>
    <row r="101" spans="1:7" x14ac:dyDescent="0.3">
      <c r="A101" t="s">
        <v>56</v>
      </c>
      <c r="B101" t="s">
        <v>2</v>
      </c>
      <c r="C101">
        <v>0.748</v>
      </c>
      <c r="D101">
        <v>38068.423999999999</v>
      </c>
      <c r="E101">
        <v>24772.937999999998</v>
      </c>
      <c r="F101">
        <f t="shared" si="3"/>
        <v>9945.0235279999997</v>
      </c>
      <c r="G101">
        <f>F101/(F101+F102)</f>
        <v>0.92071162004374818</v>
      </c>
    </row>
    <row r="102" spans="1:7" x14ac:dyDescent="0.3">
      <c r="A102" t="s">
        <v>56</v>
      </c>
      <c r="B102" t="s">
        <v>3</v>
      </c>
      <c r="C102">
        <v>0.53300000000000003</v>
      </c>
      <c r="D102">
        <v>26832.976999999999</v>
      </c>
      <c r="E102">
        <v>25226.167000000001</v>
      </c>
      <c r="F102">
        <f t="shared" si="3"/>
        <v>856.42972999999881</v>
      </c>
      <c r="G102" s="6">
        <f>F102/(F102+F101)</f>
        <v>7.9288379956251903E-2</v>
      </c>
    </row>
    <row r="103" spans="1:7" x14ac:dyDescent="0.3">
      <c r="A103" t="s">
        <v>58</v>
      </c>
      <c r="B103" t="s">
        <v>2</v>
      </c>
      <c r="C103">
        <v>0.56000000000000005</v>
      </c>
      <c r="D103">
        <v>31401.441999999999</v>
      </c>
      <c r="E103">
        <v>27079.946</v>
      </c>
      <c r="F103">
        <f t="shared" si="3"/>
        <v>2420.0377599999997</v>
      </c>
      <c r="G103">
        <f>F103/(F103+F104)</f>
        <v>0.22584550538120518</v>
      </c>
    </row>
    <row r="104" spans="1:7" x14ac:dyDescent="0.3">
      <c r="A104" t="s">
        <v>58</v>
      </c>
      <c r="B104" t="s">
        <v>3</v>
      </c>
      <c r="C104">
        <v>0.66800000000000004</v>
      </c>
      <c r="D104">
        <v>41019.682000000001</v>
      </c>
      <c r="E104">
        <v>28601.39</v>
      </c>
      <c r="F104">
        <f t="shared" si="3"/>
        <v>8295.4190560000006</v>
      </c>
      <c r="G104" s="6">
        <f>F104/(F104+F103)</f>
        <v>0.77415449461879482</v>
      </c>
    </row>
    <row r="106" spans="1:7" x14ac:dyDescent="0.3">
      <c r="B106" t="s">
        <v>64</v>
      </c>
    </row>
    <row r="107" spans="1:7" x14ac:dyDescent="0.3">
      <c r="A107" t="s">
        <v>62</v>
      </c>
      <c r="B107">
        <f>G100</f>
        <v>0.68708528115230449</v>
      </c>
    </row>
    <row r="108" spans="1:7" x14ac:dyDescent="0.3">
      <c r="A108" t="s">
        <v>56</v>
      </c>
      <c r="B108">
        <f>G102</f>
        <v>7.9288379956251903E-2</v>
      </c>
    </row>
    <row r="109" spans="1:7" x14ac:dyDescent="0.3">
      <c r="A109" t="s">
        <v>63</v>
      </c>
      <c r="B109">
        <f>G98</f>
        <v>0.78924469996461588</v>
      </c>
    </row>
    <row r="110" spans="1:7" x14ac:dyDescent="0.3">
      <c r="A110" t="s">
        <v>57</v>
      </c>
      <c r="B110">
        <f>G104</f>
        <v>0.77415449461879482</v>
      </c>
    </row>
    <row r="121" spans="1:7" x14ac:dyDescent="0.3">
      <c r="A121" t="s">
        <v>53</v>
      </c>
    </row>
    <row r="122" spans="1:7" x14ac:dyDescent="0.3">
      <c r="A122" t="s">
        <v>65</v>
      </c>
      <c r="B122" t="s">
        <v>1</v>
      </c>
      <c r="C122" t="s">
        <v>23</v>
      </c>
      <c r="D122" t="s">
        <v>24</v>
      </c>
      <c r="E122" t="s">
        <v>5</v>
      </c>
      <c r="F122" t="s">
        <v>7</v>
      </c>
      <c r="G122" t="s">
        <v>8</v>
      </c>
    </row>
    <row r="123" spans="1:7" x14ac:dyDescent="0.3">
      <c r="A123" t="s">
        <v>54</v>
      </c>
      <c r="B123" t="s">
        <v>2</v>
      </c>
      <c r="C123">
        <v>0.35299999999999998</v>
      </c>
      <c r="D123">
        <v>33123.536</v>
      </c>
      <c r="E123">
        <v>27750.809000000001</v>
      </c>
      <c r="F123">
        <f>(D123-E123)*C123</f>
        <v>1896.5726309999995</v>
      </c>
      <c r="G123">
        <f>F123/(F123+F124)</f>
        <v>0.26070396213112496</v>
      </c>
    </row>
    <row r="124" spans="1:7" x14ac:dyDescent="0.3">
      <c r="A124" t="s">
        <v>55</v>
      </c>
      <c r="B124" t="s">
        <v>3</v>
      </c>
      <c r="C124">
        <v>0.55800000000000005</v>
      </c>
      <c r="D124">
        <v>35109.237000000001</v>
      </c>
      <c r="E124">
        <v>25470.812999999998</v>
      </c>
      <c r="F124">
        <f>(D124-E124)*C124</f>
        <v>5378.2405920000019</v>
      </c>
      <c r="G124" s="6">
        <f>F124/(F124+F123)</f>
        <v>0.7392960378688751</v>
      </c>
    </row>
    <row r="125" spans="1:7" x14ac:dyDescent="0.3">
      <c r="A125" t="s">
        <v>61</v>
      </c>
      <c r="B125" t="s">
        <v>2</v>
      </c>
      <c r="C125">
        <v>0.44400000000000001</v>
      </c>
      <c r="D125">
        <v>29108.625</v>
      </c>
      <c r="E125">
        <v>22877.859</v>
      </c>
      <c r="F125">
        <f t="shared" ref="F125:F136" si="4">(D125-E125)*C125</f>
        <v>2766.4601039999998</v>
      </c>
      <c r="G125">
        <f>F125/(F125+F126)</f>
        <v>0.28903566119337898</v>
      </c>
    </row>
    <row r="126" spans="1:7" x14ac:dyDescent="0.3">
      <c r="A126" t="s">
        <v>61</v>
      </c>
      <c r="B126" t="s">
        <v>3</v>
      </c>
      <c r="C126">
        <v>0.52500000000000002</v>
      </c>
      <c r="D126">
        <v>34458.324999999997</v>
      </c>
      <c r="E126">
        <v>21496.638999999999</v>
      </c>
      <c r="F126">
        <f t="shared" si="4"/>
        <v>6804.8851499999992</v>
      </c>
      <c r="G126" s="6">
        <f>F126/(F125+F126)</f>
        <v>0.71096433880662091</v>
      </c>
    </row>
    <row r="127" spans="1:7" x14ac:dyDescent="0.3">
      <c r="A127" t="s">
        <v>72</v>
      </c>
      <c r="B127" t="s">
        <v>2</v>
      </c>
      <c r="C127">
        <v>0.38300000000000001</v>
      </c>
      <c r="D127">
        <v>27210.462</v>
      </c>
      <c r="E127">
        <v>22300.080000000002</v>
      </c>
      <c r="F127">
        <f t="shared" si="4"/>
        <v>1880.6763059999992</v>
      </c>
      <c r="G127">
        <f>F127/(F127+F128)</f>
        <v>0.18800209288241904</v>
      </c>
    </row>
    <row r="128" spans="1:7" x14ac:dyDescent="0.3">
      <c r="A128" t="s">
        <v>73</v>
      </c>
      <c r="B128" t="s">
        <v>3</v>
      </c>
      <c r="C128">
        <v>0.63200000000000001</v>
      </c>
      <c r="D128">
        <v>30842.994999999999</v>
      </c>
      <c r="E128">
        <v>17990.448</v>
      </c>
      <c r="F128">
        <f t="shared" si="4"/>
        <v>8122.8097039999993</v>
      </c>
      <c r="G128" s="6">
        <f>F128/(F128+F127)</f>
        <v>0.81199790711758091</v>
      </c>
    </row>
    <row r="129" spans="1:7" x14ac:dyDescent="0.3">
      <c r="A129" t="s">
        <v>66</v>
      </c>
      <c r="B129" t="s">
        <v>2</v>
      </c>
      <c r="C129">
        <v>0.439</v>
      </c>
      <c r="D129">
        <v>29264.598000000002</v>
      </c>
      <c r="E129">
        <v>22380.505000000001</v>
      </c>
      <c r="F129">
        <f t="shared" si="4"/>
        <v>3022.1168270000003</v>
      </c>
      <c r="G129">
        <f>F129/(F129+F130)</f>
        <v>0.32075129993414719</v>
      </c>
    </row>
    <row r="130" spans="1:7" x14ac:dyDescent="0.3">
      <c r="A130" t="s">
        <v>67</v>
      </c>
      <c r="B130" t="s">
        <v>3</v>
      </c>
      <c r="C130">
        <v>0.54800000000000004</v>
      </c>
      <c r="D130">
        <v>35494.925000000003</v>
      </c>
      <c r="E130">
        <v>23816.316999999999</v>
      </c>
      <c r="F130">
        <f t="shared" si="4"/>
        <v>6399.8771840000027</v>
      </c>
      <c r="G130" s="6">
        <f>F130/(F130+F129)</f>
        <v>0.67924870006585292</v>
      </c>
    </row>
    <row r="131" spans="1:7" x14ac:dyDescent="0.3">
      <c r="A131" t="s">
        <v>68</v>
      </c>
      <c r="B131" t="s">
        <v>2</v>
      </c>
      <c r="C131">
        <v>0.372</v>
      </c>
      <c r="D131">
        <v>32641.699000000001</v>
      </c>
      <c r="E131">
        <v>25692.789000000001</v>
      </c>
      <c r="F131">
        <f t="shared" si="4"/>
        <v>2584.9945199999997</v>
      </c>
      <c r="G131">
        <f>(F131/(F131+F132))</f>
        <v>0.29228435581253798</v>
      </c>
    </row>
    <row r="132" spans="1:7" x14ac:dyDescent="0.3">
      <c r="A132" t="s">
        <v>68</v>
      </c>
      <c r="B132" t="s">
        <v>3</v>
      </c>
      <c r="C132">
        <v>0.53400000000000003</v>
      </c>
      <c r="D132">
        <v>39573.328999999998</v>
      </c>
      <c r="E132">
        <v>27852.142</v>
      </c>
      <c r="F132">
        <f t="shared" si="4"/>
        <v>6259.1138579999997</v>
      </c>
      <c r="G132" s="6">
        <f>F132/(F131+F132)</f>
        <v>0.70771564418746213</v>
      </c>
    </row>
    <row r="133" spans="1:7" x14ac:dyDescent="0.3">
      <c r="A133" t="s">
        <v>69</v>
      </c>
      <c r="B133" t="s">
        <v>2</v>
      </c>
      <c r="C133">
        <v>0.46800000000000003</v>
      </c>
      <c r="D133">
        <v>21547.643</v>
      </c>
      <c r="E133">
        <v>14642.269</v>
      </c>
      <c r="F133">
        <f t="shared" si="4"/>
        <v>3231.7150320000001</v>
      </c>
      <c r="G133">
        <f>F133/(F133+F134)</f>
        <v>0.33941770988959802</v>
      </c>
    </row>
    <row r="134" spans="1:7" x14ac:dyDescent="0.3">
      <c r="A134" t="s">
        <v>70</v>
      </c>
      <c r="B134" t="s">
        <v>3</v>
      </c>
      <c r="C134">
        <v>0.58399999999999996</v>
      </c>
      <c r="D134">
        <v>27138.404999999999</v>
      </c>
      <c r="E134">
        <v>16368.481</v>
      </c>
      <c r="F134">
        <f t="shared" si="4"/>
        <v>6289.6356159999987</v>
      </c>
      <c r="G134" s="6">
        <f>F134/(F134+F133)</f>
        <v>0.66058229011040193</v>
      </c>
    </row>
    <row r="135" spans="1:7" x14ac:dyDescent="0.3">
      <c r="A135" t="s">
        <v>74</v>
      </c>
      <c r="B135" t="s">
        <v>2</v>
      </c>
      <c r="C135">
        <v>0.30599999999999999</v>
      </c>
      <c r="D135">
        <v>21859.885999999999</v>
      </c>
      <c r="E135">
        <v>15426.023999999999</v>
      </c>
      <c r="F135">
        <f t="shared" si="4"/>
        <v>1968.7617719999996</v>
      </c>
      <c r="G135">
        <f>F135/(F135+F136)</f>
        <v>0.20598246415597346</v>
      </c>
    </row>
    <row r="136" spans="1:7" x14ac:dyDescent="0.3">
      <c r="A136" t="s">
        <v>74</v>
      </c>
      <c r="B136" t="s">
        <v>3</v>
      </c>
      <c r="C136">
        <v>0.60499999999999998</v>
      </c>
      <c r="D136">
        <v>26421.879000000001</v>
      </c>
      <c r="E136">
        <v>13877.833000000001</v>
      </c>
      <c r="F136">
        <f t="shared" si="4"/>
        <v>7589.1478299999999</v>
      </c>
      <c r="G136" s="6">
        <f>F136/(F136+F135)</f>
        <v>0.79401753584402646</v>
      </c>
    </row>
    <row r="138" spans="1:7" x14ac:dyDescent="0.3">
      <c r="A138" t="s">
        <v>71</v>
      </c>
    </row>
    <row r="141" spans="1:7" x14ac:dyDescent="0.3">
      <c r="B141" t="s">
        <v>64</v>
      </c>
    </row>
    <row r="142" spans="1:7" x14ac:dyDescent="0.3">
      <c r="A142" t="s">
        <v>77</v>
      </c>
      <c r="B142">
        <v>0.81199790711758091</v>
      </c>
    </row>
    <row r="143" spans="1:7" x14ac:dyDescent="0.3">
      <c r="A143" t="s">
        <v>81</v>
      </c>
      <c r="B143">
        <v>0.79401753584402646</v>
      </c>
    </row>
    <row r="144" spans="1:7" x14ac:dyDescent="0.3">
      <c r="A144" t="s">
        <v>75</v>
      </c>
      <c r="B144">
        <f>G124</f>
        <v>0.7392960378688751</v>
      </c>
    </row>
    <row r="145" spans="1:7" x14ac:dyDescent="0.3">
      <c r="A145" t="s">
        <v>76</v>
      </c>
      <c r="B145">
        <f>G126</f>
        <v>0.71096433880662091</v>
      </c>
    </row>
    <row r="146" spans="1:7" x14ac:dyDescent="0.3">
      <c r="A146" t="s">
        <v>78</v>
      </c>
      <c r="B146">
        <f>G130</f>
        <v>0.67924870006585292</v>
      </c>
    </row>
    <row r="147" spans="1:7" x14ac:dyDescent="0.3">
      <c r="A147" t="s">
        <v>79</v>
      </c>
      <c r="B147">
        <f>G132</f>
        <v>0.70771564418746213</v>
      </c>
    </row>
    <row r="148" spans="1:7" x14ac:dyDescent="0.3">
      <c r="A148" t="s">
        <v>80</v>
      </c>
      <c r="B148">
        <f>G134</f>
        <v>0.66058229011040193</v>
      </c>
    </row>
    <row r="155" spans="1:7" x14ac:dyDescent="0.3">
      <c r="A155" t="s">
        <v>16</v>
      </c>
    </row>
    <row r="156" spans="1:7" x14ac:dyDescent="0.3">
      <c r="A156" t="s">
        <v>10</v>
      </c>
      <c r="B156" t="s">
        <v>1</v>
      </c>
      <c r="C156" t="s">
        <v>23</v>
      </c>
      <c r="D156" t="s">
        <v>24</v>
      </c>
      <c r="E156" t="s">
        <v>5</v>
      </c>
      <c r="F156" t="s">
        <v>7</v>
      </c>
      <c r="G156" t="s">
        <v>8</v>
      </c>
    </row>
    <row r="157" spans="1:7" x14ac:dyDescent="0.3">
      <c r="A157" t="s">
        <v>26</v>
      </c>
      <c r="B157" t="s">
        <v>2</v>
      </c>
      <c r="C157">
        <v>1.0449999999999999</v>
      </c>
      <c r="D157">
        <v>47273.269</v>
      </c>
      <c r="E157">
        <v>32664.288</v>
      </c>
      <c r="F157">
        <f>(D157-E157)*C157</f>
        <v>15266.385144999998</v>
      </c>
      <c r="G157">
        <f>F157/(F157+F158)</f>
        <v>1</v>
      </c>
    </row>
    <row r="158" spans="1:7" x14ac:dyDescent="0.3">
      <c r="A158" t="s">
        <v>27</v>
      </c>
      <c r="B158" t="s">
        <v>3</v>
      </c>
      <c r="C158">
        <v>0.35799999999999998</v>
      </c>
      <c r="D158">
        <v>29592.133999999998</v>
      </c>
      <c r="E158">
        <v>29140.963</v>
      </c>
      <c r="F158">
        <v>0</v>
      </c>
      <c r="G158" s="6">
        <f>F158/(F158+F157)</f>
        <v>0</v>
      </c>
    </row>
    <row r="159" spans="1:7" x14ac:dyDescent="0.3">
      <c r="A159" t="s">
        <v>28</v>
      </c>
      <c r="B159" t="s">
        <v>2</v>
      </c>
      <c r="C159">
        <v>0.47699999999999998</v>
      </c>
      <c r="D159">
        <v>34379.523000000001</v>
      </c>
      <c r="E159">
        <v>28522.597000000002</v>
      </c>
      <c r="F159">
        <f>(D159-E159)*C159</f>
        <v>2793.7537019999995</v>
      </c>
      <c r="G159">
        <f>F159/(F159+F160)</f>
        <v>0.16082155635034154</v>
      </c>
    </row>
    <row r="160" spans="1:7" x14ac:dyDescent="0.3">
      <c r="A160" t="s">
        <v>28</v>
      </c>
      <c r="B160" t="s">
        <v>3</v>
      </c>
      <c r="C160">
        <v>0.92800000000000005</v>
      </c>
      <c r="D160">
        <v>42180.563999999998</v>
      </c>
      <c r="E160">
        <v>26471.504000000001</v>
      </c>
      <c r="F160">
        <f t="shared" ref="F160:F162" si="5">(D160-E160)*C160</f>
        <v>14578.007679999999</v>
      </c>
      <c r="G160" s="6">
        <f>F160/(F159+F160)</f>
        <v>0.83917844364965855</v>
      </c>
    </row>
    <row r="161" spans="1:7" x14ac:dyDescent="0.3">
      <c r="A161" t="s">
        <v>21</v>
      </c>
      <c r="B161" t="s">
        <v>2</v>
      </c>
      <c r="C161">
        <v>0.59599999999999997</v>
      </c>
      <c r="D161">
        <v>34669.413999999997</v>
      </c>
      <c r="E161">
        <v>27877.573</v>
      </c>
      <c r="F161">
        <f t="shared" si="5"/>
        <v>4047.9372359999979</v>
      </c>
      <c r="G161">
        <f>F161/(F161+F162)</f>
        <v>0.25167754532243003</v>
      </c>
    </row>
    <row r="162" spans="1:7" x14ac:dyDescent="0.3">
      <c r="A162" t="s">
        <v>22</v>
      </c>
      <c r="B162" t="s">
        <v>3</v>
      </c>
      <c r="C162">
        <v>0.84599999999999997</v>
      </c>
      <c r="D162">
        <v>44509.540999999997</v>
      </c>
      <c r="E162">
        <v>30282.724999999999</v>
      </c>
      <c r="F162">
        <f t="shared" si="5"/>
        <v>12035.886336</v>
      </c>
      <c r="G162" s="6">
        <f>F162/(F162+F161)</f>
        <v>0.74832245467756997</v>
      </c>
    </row>
    <row r="165" spans="1:7" x14ac:dyDescent="0.3">
      <c r="A165" t="s">
        <v>25</v>
      </c>
      <c r="B165" t="s">
        <v>30</v>
      </c>
    </row>
    <row r="166" spans="1:7" x14ac:dyDescent="0.3">
      <c r="A166" t="s">
        <v>29</v>
      </c>
      <c r="B166">
        <f>G158</f>
        <v>0</v>
      </c>
    </row>
    <row r="167" spans="1:7" x14ac:dyDescent="0.3">
      <c r="A167" t="s">
        <v>83</v>
      </c>
      <c r="B167">
        <f>G160</f>
        <v>0.83917844364965855</v>
      </c>
    </row>
    <row r="168" spans="1:7" ht="21" x14ac:dyDescent="0.4">
      <c r="A168" t="s">
        <v>84</v>
      </c>
      <c r="B168">
        <f>G162</f>
        <v>0.74832245467756997</v>
      </c>
      <c r="E168" s="3"/>
      <c r="F168" s="3"/>
      <c r="G168" s="3"/>
    </row>
    <row r="170" spans="1:7" ht="21" x14ac:dyDescent="0.4">
      <c r="A170" s="3" t="s">
        <v>85</v>
      </c>
      <c r="B170" s="3"/>
      <c r="C170" s="3"/>
      <c r="F170" s="2"/>
      <c r="G170" s="2"/>
    </row>
    <row r="171" spans="1:7" x14ac:dyDescent="0.3">
      <c r="A171" t="s">
        <v>10</v>
      </c>
      <c r="B171" t="s">
        <v>35</v>
      </c>
      <c r="C171" t="s">
        <v>37</v>
      </c>
      <c r="F171" s="2"/>
      <c r="G171" s="2"/>
    </row>
    <row r="172" spans="1:7" x14ac:dyDescent="0.3">
      <c r="A172" t="s">
        <v>62</v>
      </c>
      <c r="B172" s="2">
        <f>AVERAGE($B$107,$B$144,$B$145)</f>
        <v>0.71244855260926687</v>
      </c>
      <c r="C172" s="2">
        <f>STDEV($B$107,$B$144,$B$145)</f>
        <v>2.6137003408734601E-2</v>
      </c>
      <c r="F172" s="2"/>
      <c r="G172" s="2"/>
    </row>
    <row r="173" spans="1:7" x14ac:dyDescent="0.3">
      <c r="A173" t="s">
        <v>56</v>
      </c>
      <c r="B173" s="2">
        <f>AVERAGE($B$146,$B$147,$B$148)</f>
        <v>0.68251554478790555</v>
      </c>
      <c r="C173" s="2">
        <f>STDEV($B$146,$B$147,$B$148)</f>
        <v>2.3735889965764603E-2</v>
      </c>
      <c r="D173" t="s">
        <v>82</v>
      </c>
      <c r="F173" s="2"/>
      <c r="G173" s="2"/>
    </row>
    <row r="174" spans="1:7" x14ac:dyDescent="0.3">
      <c r="A174" t="s">
        <v>63</v>
      </c>
      <c r="B174" s="2">
        <f>AVERAGE($B$167,$B$142,$B$109)</f>
        <v>0.81347368357728511</v>
      </c>
      <c r="C174" s="2">
        <f>STDEV($B$167,$B$142,$B$109)</f>
        <v>2.4999562530575357E-2</v>
      </c>
      <c r="E174" t="s">
        <v>86</v>
      </c>
      <c r="F174" s="2"/>
      <c r="G174" s="2"/>
    </row>
    <row r="175" spans="1:7" x14ac:dyDescent="0.3">
      <c r="A175" t="s">
        <v>57</v>
      </c>
      <c r="B175" s="2">
        <f>AVERAGE($B$168,$B$143,$B$110)</f>
        <v>0.77216482838013045</v>
      </c>
      <c r="C175" s="2">
        <f>STDEV($B$168,$B$143,$B$110)</f>
        <v>2.2912424348117817E-2</v>
      </c>
      <c r="E175" t="s">
        <v>87</v>
      </c>
      <c r="F175" s="2"/>
      <c r="G175" s="2"/>
    </row>
    <row r="176" spans="1:7" x14ac:dyDescent="0.3">
      <c r="B176" s="2"/>
      <c r="C176" s="2"/>
      <c r="F176" s="2"/>
      <c r="G176" s="2"/>
    </row>
    <row r="177" spans="1:7" x14ac:dyDescent="0.3">
      <c r="A177" t="s">
        <v>50</v>
      </c>
      <c r="B177" s="4" t="s">
        <v>88</v>
      </c>
      <c r="C177" s="2"/>
      <c r="F177" s="2"/>
      <c r="G177" s="2"/>
    </row>
    <row r="178" spans="1:7" x14ac:dyDescent="0.3">
      <c r="A178" t="s">
        <v>89</v>
      </c>
      <c r="B178" s="2"/>
      <c r="C178" s="2"/>
      <c r="F178" s="2"/>
      <c r="G178" s="2"/>
    </row>
    <row r="179" spans="1:7" x14ac:dyDescent="0.3">
      <c r="A179" t="s">
        <v>90</v>
      </c>
      <c r="B179" s="2"/>
      <c r="C179" s="2"/>
      <c r="F179" s="2"/>
      <c r="G179" s="2"/>
    </row>
    <row r="180" spans="1:7" x14ac:dyDescent="0.3">
      <c r="A180" t="s">
        <v>91</v>
      </c>
      <c r="B180" s="2"/>
      <c r="C180" s="2"/>
      <c r="F180" s="2"/>
      <c r="G180" s="2"/>
    </row>
    <row r="181" spans="1:7" x14ac:dyDescent="0.3">
      <c r="B181" s="2"/>
      <c r="C181" s="2"/>
      <c r="F181" s="2"/>
      <c r="G181" s="2"/>
    </row>
    <row r="182" spans="1:7" ht="21" x14ac:dyDescent="0.4">
      <c r="A182" t="s">
        <v>41</v>
      </c>
      <c r="B182" s="5" t="s">
        <v>95</v>
      </c>
      <c r="C182" s="2"/>
      <c r="F182" s="2"/>
      <c r="G182" s="2"/>
    </row>
    <row r="183" spans="1:7" x14ac:dyDescent="0.3">
      <c r="B183" s="2"/>
      <c r="C183" s="2"/>
      <c r="F183" s="2"/>
      <c r="G183" s="2"/>
    </row>
    <row r="184" spans="1:7" x14ac:dyDescent="0.3">
      <c r="A184" t="s">
        <v>42</v>
      </c>
      <c r="B184" s="2"/>
      <c r="C184" s="2"/>
      <c r="F184" s="2"/>
      <c r="G184" s="2"/>
    </row>
    <row r="185" spans="1:7" x14ac:dyDescent="0.3">
      <c r="A185" t="s">
        <v>92</v>
      </c>
      <c r="B185" s="2"/>
      <c r="C185" s="2"/>
      <c r="F185" s="2"/>
      <c r="G185" s="2"/>
    </row>
    <row r="186" spans="1:7" x14ac:dyDescent="0.3">
      <c r="A186" t="s">
        <v>44</v>
      </c>
      <c r="B186" s="2"/>
      <c r="C186" s="2"/>
      <c r="F186" s="2"/>
      <c r="G186" s="2"/>
    </row>
    <row r="187" spans="1:7" x14ac:dyDescent="0.3">
      <c r="A187" t="s">
        <v>45</v>
      </c>
      <c r="B187" s="2"/>
      <c r="C187" s="2"/>
      <c r="F187" s="2"/>
      <c r="G187" s="2"/>
    </row>
    <row r="188" spans="1:7" x14ac:dyDescent="0.3">
      <c r="A188" t="s">
        <v>93</v>
      </c>
      <c r="B188" s="2"/>
      <c r="C188" s="2"/>
    </row>
    <row r="189" spans="1:7" x14ac:dyDescent="0.3">
      <c r="A189" t="s">
        <v>47</v>
      </c>
      <c r="B189" s="2"/>
      <c r="C189" s="2"/>
    </row>
    <row r="190" spans="1:7" x14ac:dyDescent="0.3">
      <c r="A190" t="s">
        <v>48</v>
      </c>
    </row>
    <row r="191" spans="1:7" x14ac:dyDescent="0.3">
      <c r="A191" t="s">
        <v>94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A Sherer</dc:creator>
  <cp:lastModifiedBy>Laura Sherer</cp:lastModifiedBy>
  <dcterms:created xsi:type="dcterms:W3CDTF">2021-09-08T14:09:36Z</dcterms:created>
  <dcterms:modified xsi:type="dcterms:W3CDTF">2021-10-01T20:21:10Z</dcterms:modified>
</cp:coreProperties>
</file>